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atiana.mendonca\Desktop\662.2024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1" i="30" l="1"/>
  <c r="I25" i="30"/>
  <c r="E25" i="30"/>
  <c r="E24" i="30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I53" i="30"/>
  <c r="I55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G23" i="30"/>
  <c r="I23" i="30" s="1"/>
  <c r="J56" i="30" s="1"/>
  <c r="G4" i="30"/>
  <c r="I4" i="30" s="1"/>
  <c r="J37" i="30" s="1"/>
  <c r="I9" i="30"/>
  <c r="J42" i="30" s="1"/>
  <c r="I13" i="30"/>
  <c r="J46" i="30" s="1"/>
  <c r="I17" i="30" l="1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s="1"/>
  <c r="I22" i="30" l="1"/>
  <c r="J55" i="30" s="1"/>
  <c r="I5" i="30" l="1"/>
  <c r="J38" i="30" s="1"/>
  <c r="I6" i="30"/>
  <c r="J39" i="30" s="1"/>
  <c r="I21" i="30"/>
  <c r="J54" i="30" s="1"/>
  <c r="J57" i="30" l="1"/>
  <c r="F57" i="30" s="1"/>
  <c r="I24" i="30"/>
  <c r="H30" i="30" s="1"/>
  <c r="C57" i="30"/>
  <c r="H29" i="30" l="1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B31" i="30"/>
  <c r="B29" i="30"/>
  <c r="B32" i="30" l="1"/>
  <c r="G32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<sst xmlns="http://schemas.openxmlformats.org/spreadsheetml/2006/main" count="1535" uniqueCount="292">
  <si>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</si>
  <si>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</si>
  <si>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</si>
  <si>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</si>
  <si>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</si>
  <si>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</si>
  <si>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</si>
  <si>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</si>
  <si>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</si>
  <si>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</si>
  <si>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</si>
  <si>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</si>
  <si>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</si>
  <si>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</si>
  <si>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</si>
  <si>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</si>
  <si>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</si>
  <si>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</si>
  <si>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</si>
  <si>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</si>
  <si>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</si>
  <si>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</si>
  <si>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</si>
  <si>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</si>
  <si>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</si>
  <si>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</si>
  <si>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</si>
  <si>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</si>
  <si>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</si>
  <si>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</si>
  <si>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</si>
  <si>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</si>
  <si>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</si>
  <si>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</si>
  <si>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</si>
  <si>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</si>
  <si>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</si>
  <si>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</si>
  <si>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</si>
  <si>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</si>
  <si>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</si>
  <si>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</si>
  <si>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</si>
  <si>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</si>
  <si>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</si>
  <si>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</si>
  <si>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</si>
  <si>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</si>
  <si>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</si>
  <si>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</si>
  <si>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</si>
  <si>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</si>
  <si>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</si>
  <si>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</si>
  <si>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</si>
  <si>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</si>
  <si>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</si>
  <si>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</si>
  <si>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</si>
  <si>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</si>
  <si>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</si>
  <si>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</si>
  <si>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</si>
  <si>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</si>
  <si>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</si>
  <si>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</si>
  <si>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</si>
  <si>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</si>
  <si>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</si>
  <si>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</si>
  <si>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</si>
  <si>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</si>
  <si>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</si>
  <si>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</si>
  <si>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</si>
  <si>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</si>
  <si>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</si>
  <si>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</si>
  <si>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</si>
  <si>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</si>
  <si>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</si>
  <si>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</si>
  <si>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</si>
  <si>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</si>
  <si>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</si>
  <si>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</si>
  <si>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</si>
  <si>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</si>
  <si>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</si>
  <si>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</si>
  <si>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</si>
  <si>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</si>
  <si>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</si>
  <si>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</si>
  <si>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</si>
  <si>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</si>
  <si>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</si>
  <si>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</si>
  <si>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</si>
  <si>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</si>
  <si>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</si>
  <si>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</si>
  <si>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</si>
  <si>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</si>
  <si>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</si>
  <si>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</si>
  <si>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</si>
  <si>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</si>
  <si>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</si>
  <si>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</si>
  <si>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</si>
  <si>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</si>
  <si>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</si>
  <si>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</si>
  <si>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</si>
  <si>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</si>
  <si>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</si>
  <si>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</si>
  <si>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</si>
  <si>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</si>
  <si>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</si>
  <si>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</si>
  <si>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</si>
  <si>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</si>
  <si>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</si>
  <si>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</si>
  <si>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</si>
  <si>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</si>
  <si>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</si>
  <si>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</si>
  <si>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</si>
  <si>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</si>
  <si>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</si>
  <si>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</si>
  <si>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</si>
  <si>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</si>
  <si>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</si>
  <si>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</si>
  <si>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</si>
  <si>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</si>
  <si>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</si>
  <si>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</si>
  <si>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</si>
  <si>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</si>
  <si>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</si>
  <si>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</si>
  <si>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</si>
  <si>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</si>
  <si>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</si>
  <si>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</si>
  <si>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</si>
  <si>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</si>
  <si>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</si>
  <si>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</si>
  <si>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</si>
  <si>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</si>
  <si>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</si>
  <si>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</si>
  <si>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</si>
  <si>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</si>
  <si>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</si>
  <si>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</si>
  <si>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</si>
  <si>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</si>
  <si>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</si>
  <si>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</si>
  <si>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</si>
  <si>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</si>
  <si>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</si>
  <si>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</si>
  <si>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</si>
  <si>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</si>
  <si>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</si>
  <si>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</si>
  <si>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</si>
  <si>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</si>
  <si>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</si>
  <si>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</si>
  <si>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</si>
  <si>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</si>
  <si>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</si>
  <si>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</si>
  <si>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</si>
  <si>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</si>
  <si>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</si>
  <si>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</si>
  <si>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</si>
  <si>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</si>
  <si>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</si>
  <si>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</si>
  <si>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</si>
  <si>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</si>
  <si>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</si>
  <si>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</si>
  <si>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</si>
  <si>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</si>
  <si>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</si>
  <si>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</si>
  <si>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</si>
  <si>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</si>
  <si>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</si>
  <si>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</si>
  <si>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</si>
  <si>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</si>
  <si>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</si>
  <si>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</si>
  <si>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</si>
  <si>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</si>
  <si>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</si>
  <si>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</si>
  <si>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</si>
  <si>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</si>
  <si>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</si>
  <si>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</si>
  <si>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</si>
  <si>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</si>
  <si>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</si>
  <si>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</si>
  <si>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</si>
  <si>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</si>
  <si>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</si>
  <si>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</si>
  <si>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</si>
  <si>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</si>
  <si>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</si>
  <si>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</si>
  <si>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</si>
  <si>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</si>
  <si>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</si>
  <si>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</si>
  <si>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</si>
  <si>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</si>
  <si>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</si>
  <si>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</si>
  <si>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</si>
  <si>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</si>
  <si>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</si>
  <si>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</si>
  <si>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</si>
  <si>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</si>
  <si>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</si>
  <si>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</si>
  <si>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</si>
  <si>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</si>
  <si>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</si>
  <si>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</si>
  <si>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</si>
  <si>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</si>
  <si>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</si>
  <si>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</si>
  <si>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</si>
  <si>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</si>
  <si>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</si>
  <si>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</si>
  <si>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</si>
  <si>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</si>
  <si>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</si>
  <si>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VALOR SEMESTRAL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</si>
  <si>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</si>
  <si>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</si>
  <si>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</si>
  <si>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</si>
  <si>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</si>
  <si>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</si>
  <si>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</si>
  <si>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</si>
  <si>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</si>
  <si>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</si>
  <si>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</si>
  <si>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</si>
  <si>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</si>
  <si>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</si>
  <si>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</si>
  <si>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</si>
  <si>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</si>
  <si>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</si>
  <si>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</si>
  <si>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MÉDICO NEUROLOGIA - ELETROENCEFALOGRAMA</t>
  </si>
  <si>
    <t>MÉDICO INFECTOLOGIA</t>
  </si>
  <si>
    <t>MÉDICO EPIDEMIOLOGISTA</t>
  </si>
  <si>
    <t>MÉDICO COORDENADOR DO AMBULATÓRIO</t>
  </si>
  <si>
    <t>MÉDICO COORDENADOR DO NEP</t>
  </si>
  <si>
    <t>MÉDICO COORDENADOR DA EMERGÊNCIA</t>
  </si>
  <si>
    <t>PROVA REAL (A+B+ C- D) MENSAL (= 0)</t>
  </si>
  <si>
    <t>LOTE 1 - TERAPIA INTENSIVA ADULTO E EPIDEMIOLOGIA</t>
  </si>
  <si>
    <t>Médico Intensivista Coordenação CTI / UPO</t>
  </si>
  <si>
    <t>Médico Intensivista Rotina</t>
  </si>
  <si>
    <t>Médico Intensivista Plantão</t>
  </si>
  <si>
    <t>Médico CIDOHTT</t>
  </si>
  <si>
    <t>Médico Intensivista Preceptoria</t>
  </si>
  <si>
    <t>Médico Epidemiologista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</si>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</sst>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6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activeCell="E9" sqref="E9:F9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27" t="s">
        <v>284</v>
      </c>
      <c r="B1" s="728"/>
      <c r="C1" s="728"/>
      <c r="D1" s="728"/>
      <c r="E1" s="728"/>
      <c r="F1" s="728"/>
      <c r="G1" s="728"/>
      <c r="H1" s="728"/>
      <c r="I1" s="728"/>
      <c r="J1" s="729"/>
    </row>
    <row r="2" spans="1:10" ht="12.75" x14ac:dyDescent="0.2">
      <c r="A2" s="761" t="s">
        <v>255</v>
      </c>
      <c r="B2" s="762"/>
      <c r="C2" s="762"/>
      <c r="D2" s="762"/>
      <c r="E2" s="762"/>
      <c r="F2" s="762"/>
      <c r="G2" s="762"/>
      <c r="H2" s="762"/>
      <c r="I2" s="762"/>
      <c r="J2" s="763"/>
    </row>
    <row r="3" spans="1:10" ht="15" customHeight="1" x14ac:dyDescent="0.2">
      <c r="A3" s="748" t="s">
        <v>28</v>
      </c>
      <c r="B3" s="749"/>
      <c r="C3" s="749"/>
      <c r="D3" s="749"/>
      <c r="E3" s="754" t="s">
        <v>29</v>
      </c>
      <c r="F3" s="758"/>
      <c r="G3" s="752" t="s">
        <v>264</v>
      </c>
      <c r="H3" s="753"/>
      <c r="I3" s="754" t="s">
        <v>265</v>
      </c>
      <c r="J3" s="755"/>
    </row>
    <row r="4" spans="1:10" ht="15" customHeight="1" x14ac:dyDescent="0.2">
      <c r="A4" s="748" t="s">
        <v>285</v>
      </c>
      <c r="B4" s="749"/>
      <c r="C4" s="749"/>
      <c r="D4" s="749"/>
      <c r="E4" s="713">
        <v>129</v>
      </c>
      <c r="F4" s="714"/>
      <c r="G4" s="674">
        <f>ROUND(H4,2)</f>
        <v>0</v>
      </c>
      <c r="H4" s="673">
        <v>0</v>
      </c>
      <c r="I4" s="750">
        <f>E4*G4</f>
        <v>0</v>
      </c>
      <c r="J4" s="751"/>
    </row>
    <row r="5" spans="1:10" ht="15" customHeight="1" x14ac:dyDescent="0.2">
      <c r="A5" s="748" t="s">
        <v>286</v>
      </c>
      <c r="B5" s="749"/>
      <c r="C5" s="749"/>
      <c r="D5" s="749"/>
      <c r="E5" s="713">
        <v>1827</v>
      </c>
      <c r="F5" s="714"/>
      <c r="G5" s="674">
        <f t="shared" ref="G5:G23" si="0">ROUND(H5,2)</f>
        <v>0</v>
      </c>
      <c r="H5" s="673">
        <v>0</v>
      </c>
      <c r="I5" s="750">
        <f>E5*G5</f>
        <v>0</v>
      </c>
      <c r="J5" s="751"/>
    </row>
    <row r="6" spans="1:10" ht="15" customHeight="1" x14ac:dyDescent="0.2">
      <c r="A6" s="748" t="s">
        <v>287</v>
      </c>
      <c r="B6" s="749"/>
      <c r="C6" s="749"/>
      <c r="D6" s="749"/>
      <c r="E6" s="713">
        <v>3654</v>
      </c>
      <c r="F6" s="714"/>
      <c r="G6" s="674">
        <f t="shared" si="0"/>
        <v>0</v>
      </c>
      <c r="H6" s="673">
        <v>0</v>
      </c>
      <c r="I6" s="750">
        <f>E6*G6</f>
        <v>0</v>
      </c>
      <c r="J6" s="751"/>
    </row>
    <row r="7" spans="1:10" ht="15" customHeight="1" x14ac:dyDescent="0.2">
      <c r="A7" s="748" t="s">
        <v>288</v>
      </c>
      <c r="B7" s="749"/>
      <c r="C7" s="749"/>
      <c r="D7" s="749"/>
      <c r="E7" s="713">
        <v>129</v>
      </c>
      <c r="F7" s="714"/>
      <c r="G7" s="674">
        <f t="shared" si="0"/>
        <v>0</v>
      </c>
      <c r="H7" s="673">
        <v>0</v>
      </c>
      <c r="I7" s="750">
        <f t="shared" ref="I7:I20" si="1">E7*G7</f>
        <v>0</v>
      </c>
      <c r="J7" s="751"/>
    </row>
    <row r="8" spans="1:10" ht="15" customHeight="1" x14ac:dyDescent="0.2">
      <c r="A8" s="748" t="s">
        <v>289</v>
      </c>
      <c r="B8" s="749"/>
      <c r="C8" s="749"/>
      <c r="D8" s="749"/>
      <c r="E8" s="713">
        <v>129</v>
      </c>
      <c r="F8" s="714"/>
      <c r="G8" s="674">
        <f t="shared" si="0"/>
        <v>0</v>
      </c>
      <c r="H8" s="673">
        <v>0</v>
      </c>
      <c r="I8" s="750">
        <f t="shared" si="1"/>
        <v>0</v>
      </c>
      <c r="J8" s="751"/>
    </row>
    <row r="9" spans="1:10" ht="15" customHeight="1" x14ac:dyDescent="0.2">
      <c r="A9" s="748" t="s">
        <v>290</v>
      </c>
      <c r="B9" s="749"/>
      <c r="C9" s="749"/>
      <c r="D9" s="749"/>
      <c r="E9" s="713">
        <v>86</v>
      </c>
      <c r="F9" s="714"/>
      <c r="G9" s="674">
        <f t="shared" si="0"/>
        <v>0</v>
      </c>
      <c r="H9" s="673">
        <v>0</v>
      </c>
      <c r="I9" s="750">
        <f t="shared" si="1"/>
        <v>0</v>
      </c>
      <c r="J9" s="751"/>
    </row>
    <row r="10" spans="1:10" ht="15" hidden="1" customHeight="1" x14ac:dyDescent="0.2">
      <c r="A10" s="748" t="s">
        <v>75</v>
      </c>
      <c r="B10" s="749"/>
      <c r="C10" s="749"/>
      <c r="D10" s="749"/>
      <c r="E10" s="713"/>
      <c r="F10" s="714"/>
      <c r="G10" s="674">
        <f t="shared" si="0"/>
        <v>0</v>
      </c>
      <c r="H10" s="673">
        <v>0</v>
      </c>
      <c r="I10" s="750">
        <f t="shared" si="1"/>
        <v>0</v>
      </c>
      <c r="J10" s="751"/>
    </row>
    <row r="11" spans="1:10" ht="15" hidden="1" customHeight="1" x14ac:dyDescent="0.2">
      <c r="A11" s="748"/>
      <c r="B11" s="749"/>
      <c r="C11" s="749"/>
      <c r="D11" s="749"/>
      <c r="E11" s="713"/>
      <c r="F11" s="714"/>
      <c r="G11" s="674">
        <f t="shared" si="0"/>
        <v>0</v>
      </c>
      <c r="H11" s="673">
        <v>0</v>
      </c>
      <c r="I11" s="750">
        <f t="shared" si="1"/>
        <v>0</v>
      </c>
      <c r="J11" s="751"/>
    </row>
    <row r="12" spans="1:10" ht="15" hidden="1" customHeight="1" x14ac:dyDescent="0.2">
      <c r="A12" s="748"/>
      <c r="B12" s="749"/>
      <c r="C12" s="749"/>
      <c r="D12" s="749"/>
      <c r="E12" s="713"/>
      <c r="F12" s="714"/>
      <c r="G12" s="674">
        <f t="shared" si="0"/>
        <v>0</v>
      </c>
      <c r="H12" s="673">
        <v>0</v>
      </c>
      <c r="I12" s="750">
        <f t="shared" si="1"/>
        <v>0</v>
      </c>
      <c r="J12" s="751"/>
    </row>
    <row r="13" spans="1:10" ht="15" hidden="1" customHeight="1" x14ac:dyDescent="0.2">
      <c r="A13" s="748" t="s">
        <v>277</v>
      </c>
      <c r="B13" s="749"/>
      <c r="C13" s="749"/>
      <c r="D13" s="749"/>
      <c r="E13" s="713">
        <v>0</v>
      </c>
      <c r="F13" s="714"/>
      <c r="G13" s="674">
        <f t="shared" si="0"/>
        <v>0</v>
      </c>
      <c r="H13" s="673">
        <v>0</v>
      </c>
      <c r="I13" s="750">
        <f t="shared" si="1"/>
        <v>0</v>
      </c>
      <c r="J13" s="751"/>
    </row>
    <row r="14" spans="1:10" ht="15" hidden="1" customHeight="1" x14ac:dyDescent="0.2">
      <c r="A14" s="748" t="s">
        <v>278</v>
      </c>
      <c r="B14" s="749"/>
      <c r="C14" s="749"/>
      <c r="D14" s="749"/>
      <c r="E14" s="713">
        <v>0</v>
      </c>
      <c r="F14" s="714"/>
      <c r="G14" s="674">
        <f t="shared" si="0"/>
        <v>0</v>
      </c>
      <c r="H14" s="673">
        <v>0</v>
      </c>
      <c r="I14" s="750">
        <f t="shared" si="1"/>
        <v>0</v>
      </c>
      <c r="J14" s="751"/>
    </row>
    <row r="15" spans="1:10" ht="15" hidden="1" customHeight="1" x14ac:dyDescent="0.2">
      <c r="A15" s="748" t="s">
        <v>279</v>
      </c>
      <c r="B15" s="749"/>
      <c r="C15" s="749"/>
      <c r="D15" s="749"/>
      <c r="E15" s="713">
        <v>0</v>
      </c>
      <c r="F15" s="714"/>
      <c r="G15" s="674">
        <f t="shared" si="0"/>
        <v>0</v>
      </c>
      <c r="H15" s="673">
        <v>0</v>
      </c>
      <c r="I15" s="750">
        <f t="shared" si="1"/>
        <v>0</v>
      </c>
      <c r="J15" s="751"/>
    </row>
    <row r="16" spans="1:10" ht="15" hidden="1" customHeight="1" x14ac:dyDescent="0.2">
      <c r="A16" s="748" t="s">
        <v>280</v>
      </c>
      <c r="B16" s="749"/>
      <c r="C16" s="749"/>
      <c r="D16" s="749"/>
      <c r="E16" s="713">
        <v>0</v>
      </c>
      <c r="F16" s="714"/>
      <c r="G16" s="674">
        <f t="shared" si="0"/>
        <v>0</v>
      </c>
      <c r="H16" s="673">
        <v>0</v>
      </c>
      <c r="I16" s="750">
        <f t="shared" si="1"/>
        <v>0</v>
      </c>
      <c r="J16" s="751"/>
    </row>
    <row r="17" spans="1:10" ht="15" hidden="1" customHeight="1" x14ac:dyDescent="0.2">
      <c r="A17" s="748" t="s">
        <v>281</v>
      </c>
      <c r="B17" s="749"/>
      <c r="C17" s="749"/>
      <c r="D17" s="749"/>
      <c r="E17" s="713">
        <v>0</v>
      </c>
      <c r="F17" s="714"/>
      <c r="G17" s="674">
        <f t="shared" si="0"/>
        <v>0</v>
      </c>
      <c r="H17" s="673">
        <v>0</v>
      </c>
      <c r="I17" s="750">
        <f t="shared" si="1"/>
        <v>0</v>
      </c>
      <c r="J17" s="751"/>
    </row>
    <row r="18" spans="1:10" ht="15" hidden="1" customHeight="1" x14ac:dyDescent="0.2">
      <c r="A18" s="748" t="s">
        <v>282</v>
      </c>
      <c r="B18" s="749"/>
      <c r="C18" s="749"/>
      <c r="D18" s="749"/>
      <c r="E18" s="713">
        <v>0</v>
      </c>
      <c r="F18" s="714"/>
      <c r="G18" s="674">
        <f t="shared" si="0"/>
        <v>0</v>
      </c>
      <c r="H18" s="673">
        <v>0</v>
      </c>
      <c r="I18" s="750">
        <f t="shared" si="1"/>
        <v>0</v>
      </c>
      <c r="J18" s="751"/>
    </row>
    <row r="19" spans="1:10" ht="15" hidden="1" customHeight="1" x14ac:dyDescent="0.2">
      <c r="A19" s="748"/>
      <c r="B19" s="749"/>
      <c r="C19" s="749"/>
      <c r="D19" s="749"/>
      <c r="E19" s="713">
        <v>0</v>
      </c>
      <c r="F19" s="714"/>
      <c r="G19" s="674">
        <f t="shared" si="0"/>
        <v>0</v>
      </c>
      <c r="H19" s="673">
        <v>0</v>
      </c>
      <c r="I19" s="750">
        <f t="shared" si="1"/>
        <v>0</v>
      </c>
      <c r="J19" s="751"/>
    </row>
    <row r="20" spans="1:10" ht="15" hidden="1" customHeight="1" x14ac:dyDescent="0.2">
      <c r="A20" s="748"/>
      <c r="B20" s="749"/>
      <c r="C20" s="749"/>
      <c r="D20" s="749"/>
      <c r="E20" s="713">
        <v>0</v>
      </c>
      <c r="F20" s="714"/>
      <c r="G20" s="674">
        <f t="shared" si="0"/>
        <v>0</v>
      </c>
      <c r="H20" s="673">
        <v>0</v>
      </c>
      <c r="I20" s="750">
        <f t="shared" si="1"/>
        <v>0</v>
      </c>
      <c r="J20" s="751"/>
    </row>
    <row r="21" spans="1:10" ht="15" hidden="1" customHeight="1" x14ac:dyDescent="0.2">
      <c r="A21" s="748"/>
      <c r="B21" s="749"/>
      <c r="C21" s="749"/>
      <c r="D21" s="749"/>
      <c r="E21" s="713">
        <v>0</v>
      </c>
      <c r="F21" s="714"/>
      <c r="G21" s="674">
        <f t="shared" si="0"/>
        <v>0</v>
      </c>
      <c r="H21" s="673">
        <v>0</v>
      </c>
      <c r="I21" s="750">
        <f>E21*G21</f>
        <v>0</v>
      </c>
      <c r="J21" s="751"/>
    </row>
    <row r="22" spans="1:10" ht="15" hidden="1" customHeight="1" x14ac:dyDescent="0.2">
      <c r="A22" s="748"/>
      <c r="B22" s="749"/>
      <c r="C22" s="749"/>
      <c r="D22" s="749"/>
      <c r="E22" s="713">
        <v>0</v>
      </c>
      <c r="F22" s="714"/>
      <c r="G22" s="674">
        <f t="shared" si="0"/>
        <v>0</v>
      </c>
      <c r="H22" s="673">
        <v>0</v>
      </c>
      <c r="I22" s="750">
        <f>E22*G22</f>
        <v>0</v>
      </c>
      <c r="J22" s="751"/>
    </row>
    <row r="23" spans="1:10" ht="15" hidden="1" customHeight="1" x14ac:dyDescent="0.2">
      <c r="A23" s="748"/>
      <c r="B23" s="749"/>
      <c r="C23" s="749"/>
      <c r="D23" s="749"/>
      <c r="E23" s="713">
        <v>0</v>
      </c>
      <c r="F23" s="714"/>
      <c r="G23" s="674">
        <f t="shared" si="0"/>
        <v>0</v>
      </c>
      <c r="H23" s="673">
        <v>0</v>
      </c>
      <c r="I23" s="750">
        <f>E23*G23</f>
        <v>0</v>
      </c>
      <c r="J23" s="751"/>
    </row>
    <row r="24" spans="1:10" ht="15" customHeight="1" x14ac:dyDescent="0.2">
      <c r="A24" s="756" t="s">
        <v>256</v>
      </c>
      <c r="B24" s="757"/>
      <c r="C24" s="757"/>
      <c r="D24" s="757"/>
      <c r="E24" s="759">
        <f>SUM(E4:F17)</f>
        <v>5954</v>
      </c>
      <c r="F24" s="760"/>
      <c r="G24" s="675"/>
      <c r="H24" s="725" t="s">
        <v>276</v>
      </c>
      <c r="I24" s="764">
        <f>SUM(I4:J22)</f>
        <v>0</v>
      </c>
      <c r="J24" s="765"/>
    </row>
    <row r="25" spans="1:10" ht="15" customHeight="1" thickBot="1" x14ac:dyDescent="0.25">
      <c r="A25" s="734" t="s">
        <v>257</v>
      </c>
      <c r="B25" s="735"/>
      <c r="C25" s="735"/>
      <c r="D25" s="735"/>
      <c r="E25" s="736">
        <f>E24*12</f>
        <v>71448</v>
      </c>
      <c r="F25" s="737"/>
      <c r="G25" s="675"/>
      <c r="H25" s="726"/>
      <c r="I25" s="730">
        <f>I24*12</f>
        <v>0</v>
      </c>
      <c r="J25" s="731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40" t="s">
        <v>266</v>
      </c>
      <c r="B27" s="741"/>
      <c r="C27" s="738" t="s">
        <v>263</v>
      </c>
      <c r="D27" s="739"/>
      <c r="F27" s="744" t="s">
        <v>267</v>
      </c>
      <c r="G27" s="625" t="s">
        <v>262</v>
      </c>
      <c r="H27" s="746" t="s">
        <v>254</v>
      </c>
      <c r="I27" s="732"/>
      <c r="J27" s="733"/>
    </row>
    <row r="28" spans="1:10" ht="12.75" x14ac:dyDescent="0.2">
      <c r="A28" s="742"/>
      <c r="B28" s="743"/>
      <c r="C28" s="670"/>
      <c r="D28" s="671" t="s">
        <v>276</v>
      </c>
      <c r="F28" s="745"/>
      <c r="G28" s="672" t="s">
        <v>276</v>
      </c>
      <c r="H28" s="747"/>
      <c r="I28" s="666"/>
      <c r="J28" s="667"/>
    </row>
    <row r="29" spans="1:10" ht="25.5" x14ac:dyDescent="0.2">
      <c r="A29" s="626" t="s">
        <v>260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261</v>
      </c>
      <c r="B32" s="633" t="e">
        <f>SUM(B29:B31)</f>
        <v>#DIV/0!</v>
      </c>
      <c r="C32" s="709">
        <f>SUM(C29:C31)</f>
        <v>0</v>
      </c>
      <c r="D32" s="710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27" t="s">
        <v>268</v>
      </c>
      <c r="B35" s="728"/>
      <c r="C35" s="728"/>
      <c r="D35" s="728"/>
      <c r="E35" s="729"/>
      <c r="F35" s="727" t="s">
        <v>269</v>
      </c>
      <c r="G35" s="728"/>
      <c r="H35" s="728"/>
      <c r="I35" s="728"/>
      <c r="J35" s="729"/>
    </row>
    <row r="36" spans="1:10" ht="25.5" x14ac:dyDescent="0.2">
      <c r="A36" s="748" t="s">
        <v>28</v>
      </c>
      <c r="B36" s="749"/>
      <c r="C36" s="638" t="s">
        <v>29</v>
      </c>
      <c r="D36" s="639" t="s">
        <v>258</v>
      </c>
      <c r="E36" s="640" t="s">
        <v>259</v>
      </c>
      <c r="F36" s="626" t="s">
        <v>275</v>
      </c>
      <c r="G36" s="639" t="s">
        <v>272</v>
      </c>
      <c r="H36" s="639" t="s">
        <v>271</v>
      </c>
      <c r="I36" s="638" t="s">
        <v>274</v>
      </c>
      <c r="J36" s="641" t="s">
        <v>273</v>
      </c>
    </row>
    <row r="37" spans="1:10" ht="12.75" x14ac:dyDescent="0.2">
      <c r="A37" s="711" t="str">
        <f>A4</f>
        <v>Médico Intensivista Coordenação CTI / UPO</v>
      </c>
      <c r="B37" s="712"/>
      <c r="C37" s="676">
        <f>E4</f>
        <v>129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Médico Intensivista Rotina</v>
      </c>
      <c r="B38" s="712"/>
      <c r="C38" s="676">
        <f t="shared" ref="C38:C56" si="4">E5</f>
        <v>1827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11" t="str">
        <f t="shared" si="3"/>
        <v>Médico Intensivista Plantão</v>
      </c>
      <c r="B39" s="712"/>
      <c r="C39" s="676">
        <f t="shared" si="4"/>
        <v>3654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x14ac:dyDescent="0.2">
      <c r="A40" s="711" t="str">
        <f t="shared" si="3"/>
        <v>Médico CIDOHTT</v>
      </c>
      <c r="B40" s="712"/>
      <c r="C40" s="676">
        <f t="shared" si="4"/>
        <v>129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2.75" x14ac:dyDescent="0.2">
      <c r="A41" s="711" t="str">
        <f t="shared" si="3"/>
        <v>Médico Intensivista Preceptoria</v>
      </c>
      <c r="B41" s="712"/>
      <c r="C41" s="676">
        <f t="shared" si="4"/>
        <v>129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>
        <f t="shared" si="8"/>
        <v>0</v>
      </c>
      <c r="H41" s="642">
        <f t="shared" si="9"/>
        <v>0</v>
      </c>
      <c r="I41" s="643">
        <f t="shared" si="10"/>
        <v>0</v>
      </c>
      <c r="J41" s="678">
        <f t="shared" si="11"/>
        <v>0</v>
      </c>
    </row>
    <row r="42" spans="1:10" ht="13.5" thickBot="1" x14ac:dyDescent="0.25">
      <c r="A42" s="711" t="str">
        <f t="shared" si="3"/>
        <v>Médico Epidemiologista</v>
      </c>
      <c r="B42" s="712"/>
      <c r="C42" s="676">
        <f t="shared" si="4"/>
        <v>86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>
        <f t="shared" si="8"/>
        <v>0</v>
      </c>
      <c r="H42" s="642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hidden="1" x14ac:dyDescent="0.2">
      <c r="A43" s="711" t="str">
        <f t="shared" si="3"/>
        <v xml:space="preserve"> </v>
      </c>
      <c r="B43" s="712"/>
      <c r="C43" s="676">
        <f t="shared" si="4"/>
        <v>0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 t="str">
        <f t="shared" si="8"/>
        <v>0</v>
      </c>
      <c r="H43" s="642" t="str">
        <f t="shared" si="9"/>
        <v>0</v>
      </c>
      <c r="I43" s="643">
        <f t="shared" si="10"/>
        <v>0</v>
      </c>
      <c r="J43" s="678">
        <f t="shared" si="11"/>
        <v>0</v>
      </c>
    </row>
    <row r="44" spans="1:10" ht="12.75" hidden="1" x14ac:dyDescent="0.2">
      <c r="A44" s="711">
        <f t="shared" si="3"/>
        <v>0</v>
      </c>
      <c r="B44" s="712"/>
      <c r="C44" s="676">
        <f t="shared" si="4"/>
        <v>0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13.5" hidden="1" thickBot="1" x14ac:dyDescent="0.25">
      <c r="A45" s="711">
        <f t="shared" si="3"/>
        <v>0</v>
      </c>
      <c r="B45" s="712"/>
      <c r="C45" s="676">
        <f t="shared" si="4"/>
        <v>0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24" hidden="1" customHeight="1" x14ac:dyDescent="0.2">
      <c r="A46" s="711" t="str">
        <f t="shared" si="3"/>
        <v>MÉDICO NEUROLOGIA - ELETROENCEFALOGRAMA</v>
      </c>
      <c r="B46" s="712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11" t="str">
        <f t="shared" si="3"/>
        <v>MÉDICO INFECTOLOGIA</v>
      </c>
      <c r="B47" s="712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11" t="str">
        <f t="shared" si="3"/>
        <v>MÉDICO EPIDEMIOLOGISTA</v>
      </c>
      <c r="B48" s="712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24.75" hidden="1" customHeight="1" x14ac:dyDescent="0.2">
      <c r="A49" s="711" t="str">
        <f t="shared" si="3"/>
        <v>MÉDICO COORDENADOR DO AMBULATÓRIO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3.5" hidden="1" thickBot="1" x14ac:dyDescent="0.25">
      <c r="A50" s="711" t="str">
        <f t="shared" si="3"/>
        <v>MÉDICO COORDENADOR DO NEP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27.75" hidden="1" customHeight="1" thickBot="1" x14ac:dyDescent="0.25">
      <c r="A51" s="768" t="str">
        <f t="shared" si="3"/>
        <v>MÉDICO COORDENADOR DA EMERGÊNCIA</v>
      </c>
      <c r="B51" s="769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66" t="s">
        <v>8</v>
      </c>
      <c r="B57" s="767"/>
      <c r="C57" s="644">
        <f t="shared" ref="C57" si="12">E24</f>
        <v>5954</v>
      </c>
      <c r="D57" s="682"/>
      <c r="E57" s="645">
        <f>SUM(E37:E56)</f>
        <v>0</v>
      </c>
      <c r="F57" s="679" t="str">
        <f>IFERROR(J57/$J$57,"0")</f>
        <v>0</v>
      </c>
      <c r="G57" s="723"/>
      <c r="H57" s="724"/>
      <c r="I57" s="724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15" t="s">
        <v>283</v>
      </c>
      <c r="D59" s="716"/>
      <c r="E59" s="716"/>
      <c r="F59" s="719">
        <f>(C32+H32+E57)-J57</f>
        <v>0</v>
      </c>
      <c r="G59" s="719"/>
      <c r="H59" s="720"/>
      <c r="I59" s="650"/>
      <c r="J59" s="650"/>
    </row>
    <row r="60" spans="1:10" ht="15.75" customHeight="1" x14ac:dyDescent="0.2">
      <c r="C60" s="715" t="s">
        <v>270</v>
      </c>
      <c r="D60" s="716"/>
      <c r="E60" s="716"/>
      <c r="F60" s="719">
        <f>C32+H32+E57</f>
        <v>0</v>
      </c>
      <c r="G60" s="719"/>
      <c r="H60" s="720"/>
      <c r="I60" s="663"/>
      <c r="J60" s="628"/>
    </row>
    <row r="61" spans="1:10" ht="15" customHeight="1" thickBot="1" x14ac:dyDescent="0.25">
      <c r="C61" s="717" t="s">
        <v>291</v>
      </c>
      <c r="D61" s="718"/>
      <c r="E61" s="718"/>
      <c r="F61" s="721">
        <f>F60*12</f>
        <v>0</v>
      </c>
      <c r="G61" s="721"/>
      <c r="H61" s="722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89" t="s">
        <v>241</v>
      </c>
      <c r="B1" s="789"/>
      <c r="C1" s="789"/>
      <c r="D1" s="789"/>
      <c r="E1" s="789"/>
      <c r="F1" s="789"/>
      <c r="G1" s="344"/>
      <c r="H1" s="315"/>
      <c r="I1" s="315"/>
      <c r="J1" s="315"/>
      <c r="K1" s="315"/>
    </row>
    <row r="2" spans="1:14" s="365" customFormat="1" ht="45" customHeight="1" x14ac:dyDescent="0.25">
      <c r="A2" s="790" t="s">
        <v>196</v>
      </c>
      <c r="B2" s="791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7" t="s">
        <v>34</v>
      </c>
      <c r="B4" s="778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7" t="s">
        <v>35</v>
      </c>
      <c r="B5" s="778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7" t="s">
        <v>36</v>
      </c>
      <c r="B6" s="778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87" t="s">
        <v>37</v>
      </c>
      <c r="B7" s="788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7" t="s">
        <v>210</v>
      </c>
      <c r="B9" s="77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7" t="s">
        <v>211</v>
      </c>
      <c r="B10" s="778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7" t="s">
        <v>212</v>
      </c>
      <c r="B11" s="778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79" t="s">
        <v>191</v>
      </c>
      <c r="B15" s="780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79" t="s">
        <v>192</v>
      </c>
      <c r="B16" s="780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79" t="s">
        <v>193</v>
      </c>
      <c r="B17" s="780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1" t="s">
        <v>8</v>
      </c>
      <c r="B18" s="782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7" t="s">
        <v>52</v>
      </c>
      <c r="B24" s="778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3"/>
      <c r="B26" s="784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3" t="s">
        <v>8</v>
      </c>
      <c r="B27" s="784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5" t="s">
        <v>58</v>
      </c>
      <c r="B41" s="786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0" t="s">
        <v>59</v>
      </c>
      <c r="B42" s="771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0" t="s">
        <v>60</v>
      </c>
      <c r="B44" s="771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2" t="s">
        <v>24</v>
      </c>
      <c r="B45" s="773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2" t="s">
        <v>26</v>
      </c>
      <c r="B46" s="773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4" t="s">
        <v>27</v>
      </c>
      <c r="B47" s="775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6"/>
      <c r="B48" s="776"/>
      <c r="C48" s="776"/>
      <c r="D48" s="776"/>
      <c r="E48" s="776"/>
      <c r="F48" s="776"/>
      <c r="G48" s="776"/>
      <c r="H48" s="776"/>
      <c r="I48" s="776"/>
      <c r="J48" s="776"/>
      <c r="K48" s="776"/>
      <c r="L48" s="776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89" t="s">
        <v>209</v>
      </c>
      <c r="B1" s="789"/>
      <c r="C1" s="789"/>
      <c r="D1" s="789"/>
      <c r="E1" s="789"/>
      <c r="F1" s="789"/>
      <c r="G1" s="344"/>
      <c r="H1" s="315"/>
      <c r="I1" s="315"/>
      <c r="J1" s="315"/>
      <c r="K1" s="315"/>
    </row>
    <row r="2" spans="1:15" s="365" customFormat="1" ht="41.25" customHeight="1" x14ac:dyDescent="0.25">
      <c r="A2" s="792" t="s">
        <v>28</v>
      </c>
      <c r="B2" s="792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8" t="s">
        <v>34</v>
      </c>
      <c r="B4" s="778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8" t="s">
        <v>35</v>
      </c>
      <c r="B5" s="778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8" t="s">
        <v>36</v>
      </c>
      <c r="B6" s="778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88" t="s">
        <v>37</v>
      </c>
      <c r="B7" s="788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4" t="s">
        <v>213</v>
      </c>
      <c r="B9" s="795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4" t="s">
        <v>214</v>
      </c>
      <c r="B10" s="795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4" t="s">
        <v>215</v>
      </c>
      <c r="B11" s="795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4" t="s">
        <v>216</v>
      </c>
      <c r="B12" s="795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4" t="s">
        <v>220</v>
      </c>
      <c r="B13" s="795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4" t="s">
        <v>221</v>
      </c>
      <c r="B14" s="795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4" t="s">
        <v>217</v>
      </c>
      <c r="B15" s="795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4" t="s">
        <v>218</v>
      </c>
      <c r="B16" s="795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4" t="s">
        <v>219</v>
      </c>
      <c r="B17" s="795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4" t="s">
        <v>8</v>
      </c>
      <c r="B18" s="784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8" t="s">
        <v>52</v>
      </c>
      <c r="B24" s="778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4"/>
      <c r="B26" s="784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4" t="s">
        <v>8</v>
      </c>
      <c r="B27" s="784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3" t="s">
        <v>58</v>
      </c>
      <c r="B43" s="793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3" t="s">
        <v>59</v>
      </c>
      <c r="B44" s="793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3" t="s">
        <v>60</v>
      </c>
      <c r="B46" s="793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3" t="s">
        <v>24</v>
      </c>
      <c r="B47" s="773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3" t="s">
        <v>26</v>
      </c>
      <c r="B48" s="773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3" t="s">
        <v>27</v>
      </c>
      <c r="B49" s="773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6"/>
      <c r="B50" s="776"/>
      <c r="C50" s="776"/>
      <c r="D50" s="776"/>
      <c r="E50" s="776"/>
      <c r="F50" s="776"/>
      <c r="G50" s="776"/>
      <c r="H50" s="776"/>
      <c r="I50" s="776"/>
      <c r="J50" s="776"/>
      <c r="K50" s="776"/>
      <c r="L50" s="776"/>
      <c r="M50" s="776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6" t="s">
        <v>205</v>
      </c>
      <c r="B1" s="796"/>
      <c r="C1" s="796"/>
      <c r="D1" s="796"/>
      <c r="E1" s="796"/>
      <c r="F1" s="796"/>
      <c r="G1" s="555"/>
      <c r="H1" s="555"/>
    </row>
    <row r="2" spans="1:13" s="196" customFormat="1" ht="60" customHeight="1" x14ac:dyDescent="0.25">
      <c r="A2" s="797" t="s">
        <v>196</v>
      </c>
      <c r="B2" s="798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88" t="s">
        <v>37</v>
      </c>
      <c r="B7" s="788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8"/>
      <c r="B11" s="778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8"/>
      <c r="B12" s="778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4" t="s">
        <v>8</v>
      </c>
      <c r="B14" s="784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8" t="s">
        <v>52</v>
      </c>
      <c r="B20" s="778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4"/>
      <c r="B22" s="784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4" t="s">
        <v>8</v>
      </c>
      <c r="B23" s="784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9" t="s">
        <v>58</v>
      </c>
      <c r="B39" s="799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3" t="s">
        <v>59</v>
      </c>
      <c r="B40" s="793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3" t="s">
        <v>60</v>
      </c>
      <c r="B42" s="793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3" t="s">
        <v>24</v>
      </c>
      <c r="B43" s="773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3" t="s">
        <v>26</v>
      </c>
      <c r="B44" s="773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3" t="s">
        <v>27</v>
      </c>
      <c r="B45" s="773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2" t="s">
        <v>204</v>
      </c>
      <c r="B1" s="802"/>
      <c r="C1" s="802"/>
      <c r="D1" s="802"/>
      <c r="E1" s="802"/>
      <c r="F1" s="802"/>
      <c r="G1" s="390"/>
      <c r="H1" s="390"/>
    </row>
    <row r="2" spans="1:16" s="196" customFormat="1" ht="51" customHeight="1" x14ac:dyDescent="0.25">
      <c r="A2" s="803" t="s">
        <v>196</v>
      </c>
      <c r="B2" s="804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7" t="s">
        <v>34</v>
      </c>
      <c r="B4" s="778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7" t="s">
        <v>35</v>
      </c>
      <c r="B5" s="778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7" t="s">
        <v>36</v>
      </c>
      <c r="B6" s="778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87" t="s">
        <v>37</v>
      </c>
      <c r="B7" s="788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7"/>
      <c r="B11" s="778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7"/>
      <c r="B12" s="778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3" t="s">
        <v>8</v>
      </c>
      <c r="B14" s="784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7" t="s">
        <v>52</v>
      </c>
      <c r="B20" s="778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3"/>
      <c r="B22" s="784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3" t="s">
        <v>8</v>
      </c>
      <c r="B23" s="784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0" t="s">
        <v>58</v>
      </c>
      <c r="B39" s="799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1" t="s">
        <v>59</v>
      </c>
      <c r="B40" s="793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1" t="s">
        <v>60</v>
      </c>
      <c r="B42" s="793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2" t="s">
        <v>24</v>
      </c>
      <c r="B43" s="773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2" t="s">
        <v>26</v>
      </c>
      <c r="B44" s="773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4" t="s">
        <v>27</v>
      </c>
      <c r="B45" s="775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0" t="s">
        <v>28</v>
      </c>
      <c r="B2" s="810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9" t="s">
        <v>37</v>
      </c>
      <c r="B7" s="809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5" t="s">
        <v>181</v>
      </c>
      <c r="B9" s="806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5" t="s">
        <v>182</v>
      </c>
      <c r="B10" s="806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5" t="s">
        <v>183</v>
      </c>
      <c r="B11" s="806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5" t="s">
        <v>184</v>
      </c>
      <c r="B12" s="806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5" t="s">
        <v>185</v>
      </c>
      <c r="B13" s="806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5" t="s">
        <v>186</v>
      </c>
      <c r="B14" s="806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5" t="s">
        <v>187</v>
      </c>
      <c r="B15" s="806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5" t="s">
        <v>188</v>
      </c>
      <c r="B16" s="806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5" t="s">
        <v>189</v>
      </c>
      <c r="B17" s="806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5" t="s">
        <v>190</v>
      </c>
      <c r="B18" s="806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08" t="s">
        <v>8</v>
      </c>
      <c r="B19" s="808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9" t="s">
        <v>52</v>
      </c>
      <c r="B25" s="809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4"/>
      <c r="B27" s="784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8" t="s">
        <v>8</v>
      </c>
      <c r="B28" s="808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9" t="s">
        <v>58</v>
      </c>
      <c r="B44" s="799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3" t="s">
        <v>59</v>
      </c>
      <c r="B45" s="793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3" t="s">
        <v>60</v>
      </c>
      <c r="B47" s="793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7" t="s">
        <v>24</v>
      </c>
      <c r="B48" s="807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7" t="s">
        <v>26</v>
      </c>
      <c r="B49" s="807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7" t="s">
        <v>27</v>
      </c>
      <c r="B50" s="807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0" t="s">
        <v>28</v>
      </c>
      <c r="B2" s="810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9" t="s">
        <v>37</v>
      </c>
      <c r="B7" s="809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5" t="s">
        <v>181</v>
      </c>
      <c r="B9" s="806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5" t="s">
        <v>182</v>
      </c>
      <c r="B10" s="806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5" t="s">
        <v>183</v>
      </c>
      <c r="B11" s="806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5" t="s">
        <v>184</v>
      </c>
      <c r="B12" s="806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5" t="s">
        <v>185</v>
      </c>
      <c r="B13" s="806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5" t="s">
        <v>186</v>
      </c>
      <c r="B14" s="806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5" t="s">
        <v>187</v>
      </c>
      <c r="B15" s="806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5" t="s">
        <v>188</v>
      </c>
      <c r="B16" s="806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5" t="s">
        <v>189</v>
      </c>
      <c r="B17" s="806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5" t="s">
        <v>190</v>
      </c>
      <c r="B18" s="806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08" t="s">
        <v>8</v>
      </c>
      <c r="B19" s="808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9" t="s">
        <v>52</v>
      </c>
      <c r="B25" s="809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4"/>
      <c r="B27" s="784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8" t="s">
        <v>8</v>
      </c>
      <c r="B28" s="808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9" t="s">
        <v>58</v>
      </c>
      <c r="B44" s="799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3" t="s">
        <v>59</v>
      </c>
      <c r="B45" s="793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3" t="s">
        <v>60</v>
      </c>
      <c r="B47" s="793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7" t="s">
        <v>24</v>
      </c>
      <c r="B48" s="807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7" t="s">
        <v>26</v>
      </c>
      <c r="B49" s="807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7" t="s">
        <v>27</v>
      </c>
      <c r="B50" s="807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7" t="s">
        <v>206</v>
      </c>
      <c r="B1" s="817"/>
      <c r="C1" s="817"/>
      <c r="D1" s="817"/>
      <c r="E1" s="817"/>
      <c r="F1" s="817"/>
      <c r="G1" s="410"/>
      <c r="H1" s="410"/>
      <c r="I1" s="410"/>
      <c r="J1" s="410"/>
    </row>
    <row r="2" spans="1:13" s="414" customFormat="1" ht="75" customHeight="1" x14ac:dyDescent="0.25">
      <c r="A2" s="818" t="s">
        <v>28</v>
      </c>
      <c r="B2" s="818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4" t="s">
        <v>34</v>
      </c>
      <c r="B4" s="814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4" t="s">
        <v>35</v>
      </c>
      <c r="B5" s="814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4" t="s">
        <v>36</v>
      </c>
      <c r="B6" s="814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4" t="s">
        <v>37</v>
      </c>
      <c r="B7" s="814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4">
        <v>7</v>
      </c>
      <c r="B15" s="814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4">
        <v>8</v>
      </c>
      <c r="B16" s="814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4">
        <v>9</v>
      </c>
      <c r="B17" s="814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5" t="s">
        <v>8</v>
      </c>
      <c r="B18" s="815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4" t="s">
        <v>52</v>
      </c>
      <c r="B24" s="814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5"/>
      <c r="B26" s="815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5" t="s">
        <v>8</v>
      </c>
      <c r="B27" s="815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6" t="s">
        <v>58</v>
      </c>
      <c r="B43" s="816"/>
      <c r="C43" s="436"/>
      <c r="D43" s="436"/>
      <c r="E43" s="456">
        <f>F18+E34</f>
        <v>200024.15987088002</v>
      </c>
    </row>
    <row r="44" spans="1:13" hidden="1" x14ac:dyDescent="0.2">
      <c r="A44" s="811" t="s">
        <v>59</v>
      </c>
      <c r="B44" s="811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1" t="s">
        <v>60</v>
      </c>
      <c r="B46" s="811"/>
      <c r="C46" s="443"/>
      <c r="D46" s="443"/>
      <c r="E46" s="457">
        <f>E44/(1-B40)</f>
        <v>218964.59755980299</v>
      </c>
    </row>
    <row r="47" spans="1:13" s="459" customFormat="1" x14ac:dyDescent="0.2">
      <c r="A47" s="812" t="s">
        <v>24</v>
      </c>
      <c r="B47" s="812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2" t="s">
        <v>26</v>
      </c>
      <c r="B48" s="812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2" t="s">
        <v>27</v>
      </c>
      <c r="B49" s="812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3"/>
      <c r="B50" s="813"/>
      <c r="C50" s="813"/>
      <c r="D50" s="813"/>
      <c r="E50" s="813"/>
      <c r="F50" s="813"/>
      <c r="G50" s="813"/>
      <c r="H50" s="813"/>
      <c r="I50" s="813"/>
      <c r="J50" s="813"/>
      <c r="K50" s="813"/>
      <c r="L50" s="813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2" t="s">
        <v>206</v>
      </c>
      <c r="B1" s="802"/>
      <c r="C1" s="802"/>
      <c r="D1" s="802"/>
      <c r="E1" s="802"/>
      <c r="F1" s="802"/>
      <c r="G1" s="390"/>
      <c r="H1" s="390"/>
      <c r="I1" s="390"/>
      <c r="J1" s="390"/>
    </row>
    <row r="2" spans="1:14" s="196" customFormat="1" ht="75" customHeight="1" x14ac:dyDescent="0.25">
      <c r="A2" s="798" t="s">
        <v>28</v>
      </c>
      <c r="B2" s="798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8" t="s">
        <v>34</v>
      </c>
      <c r="B4" s="778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8" t="s">
        <v>35</v>
      </c>
      <c r="B5" s="778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8" t="s">
        <v>36</v>
      </c>
      <c r="B6" s="778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88" t="s">
        <v>37</v>
      </c>
      <c r="B7" s="788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8">
        <v>7</v>
      </c>
      <c r="B15" s="778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8">
        <v>8</v>
      </c>
      <c r="B16" s="778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8">
        <v>9</v>
      </c>
      <c r="B17" s="778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4" t="s">
        <v>8</v>
      </c>
      <c r="B18" s="784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8" t="s">
        <v>52</v>
      </c>
      <c r="B24" s="778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4"/>
      <c r="B26" s="784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4" t="s">
        <v>8</v>
      </c>
      <c r="B27" s="784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9" t="s">
        <v>58</v>
      </c>
      <c r="B43" s="799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3" t="s">
        <v>59</v>
      </c>
      <c r="B44" s="793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3" t="s">
        <v>60</v>
      </c>
      <c r="B46" s="793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3" t="s">
        <v>24</v>
      </c>
      <c r="B47" s="773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3" t="s">
        <v>26</v>
      </c>
      <c r="B48" s="773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3" t="s">
        <v>27</v>
      </c>
      <c r="B49" s="773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19"/>
      <c r="B50" s="819"/>
      <c r="C50" s="819"/>
      <c r="D50" s="819"/>
      <c r="E50" s="819"/>
      <c r="F50" s="819"/>
      <c r="G50" s="819"/>
      <c r="H50" s="819"/>
      <c r="I50" s="819"/>
      <c r="J50" s="819"/>
      <c r="K50" s="819"/>
      <c r="L50" s="819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2" t="s">
        <v>208</v>
      </c>
      <c r="B1" s="802"/>
      <c r="C1" s="802"/>
      <c r="D1" s="802"/>
      <c r="E1" s="802"/>
      <c r="F1" s="802"/>
      <c r="G1" s="390"/>
      <c r="H1" s="390"/>
      <c r="I1" s="390"/>
      <c r="J1" s="390"/>
    </row>
    <row r="2" spans="1:15" s="196" customFormat="1" ht="74.25" customHeight="1" x14ac:dyDescent="0.25">
      <c r="A2" s="820" t="s">
        <v>28</v>
      </c>
      <c r="B2" s="804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7" t="s">
        <v>34</v>
      </c>
      <c r="B4" s="778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7" t="s">
        <v>35</v>
      </c>
      <c r="B5" s="778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7" t="s">
        <v>36</v>
      </c>
      <c r="B6" s="778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87" t="s">
        <v>37</v>
      </c>
      <c r="B7" s="788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1" t="s">
        <v>8</v>
      </c>
      <c r="B20" s="782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7" t="s">
        <v>52</v>
      </c>
      <c r="B26" s="778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3"/>
      <c r="B28" s="784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3" t="s">
        <v>8</v>
      </c>
      <c r="B29" s="784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0" t="s">
        <v>58</v>
      </c>
      <c r="B45" s="799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1" t="s">
        <v>59</v>
      </c>
      <c r="B46" s="793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1" t="s">
        <v>60</v>
      </c>
      <c r="B48" s="793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2" t="s">
        <v>24</v>
      </c>
      <c r="B49" s="773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2" t="s">
        <v>26</v>
      </c>
      <c r="B50" s="773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4" t="s">
        <v>27</v>
      </c>
      <c r="B51" s="775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19"/>
      <c r="B52" s="819"/>
      <c r="C52" s="819"/>
      <c r="D52" s="819"/>
      <c r="E52" s="819"/>
      <c r="F52" s="819"/>
      <c r="G52" s="819"/>
      <c r="H52" s="819"/>
      <c r="I52" s="819"/>
      <c r="J52" s="819"/>
      <c r="K52" s="819"/>
      <c r="L52" s="819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3" t="s">
        <v>207</v>
      </c>
      <c r="B1" s="823"/>
      <c r="C1" s="823"/>
      <c r="D1" s="823"/>
      <c r="E1" s="823"/>
      <c r="F1" s="823"/>
      <c r="G1" s="475"/>
      <c r="H1" s="475"/>
      <c r="I1" s="475"/>
      <c r="J1" s="475"/>
    </row>
    <row r="2" spans="1:17" s="471" customFormat="1" ht="62.25" customHeight="1" x14ac:dyDescent="0.25">
      <c r="A2" s="818" t="s">
        <v>28</v>
      </c>
      <c r="B2" s="818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4" t="s">
        <v>34</v>
      </c>
      <c r="B4" s="814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4" t="s">
        <v>35</v>
      </c>
      <c r="B5" s="814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4" t="s">
        <v>36</v>
      </c>
      <c r="B6" s="814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4" t="s">
        <v>37</v>
      </c>
      <c r="B7" s="814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2" t="s">
        <v>240</v>
      </c>
      <c r="B16" s="822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2" t="s">
        <v>243</v>
      </c>
      <c r="B18" s="822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5" t="s">
        <v>8</v>
      </c>
      <c r="B20" s="815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4" t="s">
        <v>52</v>
      </c>
      <c r="B26" s="814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5"/>
      <c r="B28" s="815"/>
      <c r="G28" s="415"/>
      <c r="H28" s="415"/>
      <c r="I28" s="415"/>
      <c r="J28" s="415"/>
    </row>
    <row r="29" spans="1:17" hidden="1" x14ac:dyDescent="0.2">
      <c r="A29" s="815" t="s">
        <v>8</v>
      </c>
      <c r="B29" s="815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1" t="s">
        <v>58</v>
      </c>
      <c r="B45" s="811"/>
      <c r="E45" s="457">
        <f>F20+E36</f>
        <v>300357.34586937481</v>
      </c>
    </row>
    <row r="46" spans="1:19" hidden="1" x14ac:dyDescent="0.2">
      <c r="A46" s="811" t="s">
        <v>59</v>
      </c>
      <c r="B46" s="811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1" t="s">
        <v>60</v>
      </c>
      <c r="B48" s="811"/>
      <c r="E48" s="457">
        <f>E46/(1-B42)</f>
        <v>328797.79097154021</v>
      </c>
    </row>
    <row r="49" spans="1:13" s="485" customFormat="1" ht="8.1" customHeight="1" x14ac:dyDescent="0.2">
      <c r="A49" s="812" t="s">
        <v>24</v>
      </c>
      <c r="B49" s="812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2" t="s">
        <v>26</v>
      </c>
      <c r="B50" s="812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2" t="s">
        <v>27</v>
      </c>
      <c r="B51" s="812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1"/>
      <c r="B52" s="821"/>
      <c r="C52" s="821"/>
      <c r="D52" s="821"/>
      <c r="E52" s="821"/>
      <c r="F52" s="821"/>
      <c r="G52" s="821"/>
      <c r="H52" s="821"/>
      <c r="I52" s="821"/>
      <c r="J52" s="821"/>
      <c r="K52" s="821"/>
      <c r="L52" s="821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27" t="s">
        <v>165</v>
      </c>
      <c r="B1" s="827"/>
      <c r="C1" s="827"/>
      <c r="D1" s="827"/>
      <c r="E1" s="827"/>
      <c r="F1" s="827"/>
    </row>
    <row r="2" spans="1:11" s="248" customFormat="1" ht="22.5" customHeight="1" x14ac:dyDescent="0.25">
      <c r="A2" s="824" t="s">
        <v>28</v>
      </c>
      <c r="B2" s="82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8" t="s">
        <v>164</v>
      </c>
      <c r="B3" s="829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4" t="s">
        <v>166</v>
      </c>
      <c r="B4" s="82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5" t="s">
        <v>169</v>
      </c>
      <c r="B5" s="826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8"/>
      <c r="B8" s="829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8" t="s">
        <v>8</v>
      </c>
      <c r="B9" s="829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0"/>
      <c r="B22" s="829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4" t="s">
        <v>58</v>
      </c>
      <c r="B25" s="834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5" t="s">
        <v>22</v>
      </c>
      <c r="B26" s="835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6" t="s">
        <v>60</v>
      </c>
      <c r="B27" s="836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1" t="s">
        <v>24</v>
      </c>
      <c r="B28" s="831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1" t="s">
        <v>26</v>
      </c>
      <c r="B29" s="831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2" t="s">
        <v>157</v>
      </c>
      <c r="B30" s="833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7" t="s">
        <v>173</v>
      </c>
      <c r="B1" s="827"/>
      <c r="C1" s="827"/>
      <c r="D1" s="827"/>
      <c r="E1" s="827"/>
      <c r="F1" s="827"/>
    </row>
    <row r="2" spans="1:13" s="248" customFormat="1" ht="22.5" customHeight="1" x14ac:dyDescent="0.25">
      <c r="A2" s="824" t="s">
        <v>28</v>
      </c>
      <c r="B2" s="82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8" t="s">
        <v>164</v>
      </c>
      <c r="B3" s="829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4" t="s">
        <v>166</v>
      </c>
      <c r="B4" s="82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9" t="s">
        <v>174</v>
      </c>
      <c r="B5" s="840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8"/>
      <c r="B8" s="829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8" t="s">
        <v>8</v>
      </c>
      <c r="B9" s="829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38" t="s">
        <v>178</v>
      </c>
      <c r="I15" s="837" t="s">
        <v>177</v>
      </c>
      <c r="J15" s="837"/>
    </row>
    <row r="16" spans="1:13" ht="9" customHeight="1" x14ac:dyDescent="0.25">
      <c r="A16" s="264"/>
      <c r="B16" s="258"/>
      <c r="C16" s="257"/>
      <c r="D16" s="257"/>
      <c r="E16" s="244"/>
      <c r="F16" s="244"/>
      <c r="H16" s="838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0"/>
      <c r="B22" s="829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4" t="s">
        <v>58</v>
      </c>
      <c r="B25" s="834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5" t="s">
        <v>22</v>
      </c>
      <c r="B26" s="835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6" t="s">
        <v>60</v>
      </c>
      <c r="B27" s="836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1" t="s">
        <v>24</v>
      </c>
      <c r="B28" s="831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1" t="s">
        <v>26</v>
      </c>
      <c r="B29" s="831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2" t="s">
        <v>157</v>
      </c>
      <c r="B30" s="833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7" t="s">
        <v>173</v>
      </c>
      <c r="B1" s="827"/>
      <c r="C1" s="827"/>
      <c r="D1" s="827"/>
      <c r="E1" s="827"/>
      <c r="F1" s="827"/>
    </row>
    <row r="2" spans="1:13" s="248" customFormat="1" ht="22.5" customHeight="1" x14ac:dyDescent="0.25">
      <c r="A2" s="841" t="s">
        <v>28</v>
      </c>
      <c r="B2" s="842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8" t="s">
        <v>164</v>
      </c>
      <c r="B3" s="829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1" t="s">
        <v>166</v>
      </c>
      <c r="B4" s="842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9" t="s">
        <v>174</v>
      </c>
      <c r="B5" s="840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8"/>
      <c r="B8" s="829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8" t="s">
        <v>8</v>
      </c>
      <c r="B9" s="829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0"/>
      <c r="B22" s="829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4" t="s">
        <v>58</v>
      </c>
      <c r="B25" s="843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4" t="s">
        <v>22</v>
      </c>
      <c r="B26" s="845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8" t="s">
        <v>60</v>
      </c>
      <c r="B27" s="829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2" t="s">
        <v>24</v>
      </c>
      <c r="B28" s="833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2" t="s">
        <v>26</v>
      </c>
      <c r="B29" s="833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2" t="s">
        <v>157</v>
      </c>
      <c r="B30" s="833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2024-02-29T15:51:20Z</dcterms:modified>
  <dc:language>pt-BR</dc:language>
</cp:coreProperties>
</file>